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proskippers-my.sharepoint.com/personal/tomasz_bednarczyk_proskippers_onmicrosoft_com/Documents/21_Blogi/2_Kuba/"/>
    </mc:Choice>
  </mc:AlternateContent>
  <xr:revisionPtr revIDLastSave="72" documentId="11_AD4DADEC636C813AC809E466A85D65045BDEDD8C" xr6:coauthVersionLast="47" xr6:coauthVersionMax="47" xr10:uidLastSave="{E3B560A5-64EF-4C70-A1D4-340D71C1DB42}"/>
  <bookViews>
    <workbookView xWindow="-98" yWindow="-98" windowWidth="19396" windowHeight="1039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C19" i="1" s="1"/>
  <c r="A18" i="1"/>
  <c r="C18" i="1"/>
  <c r="A25" i="1"/>
  <c r="C25" i="1" s="1"/>
  <c r="A15" i="1"/>
  <c r="C15" i="1" s="1"/>
  <c r="A14" i="1"/>
  <c r="C14" i="1" s="1"/>
  <c r="A28" i="1"/>
  <c r="C28" i="1" s="1"/>
  <c r="A30" i="1"/>
  <c r="C30" i="1" s="1"/>
  <c r="A29" i="1"/>
  <c r="C29" i="1" s="1"/>
  <c r="A27" i="1"/>
  <c r="C27" i="1" s="1"/>
  <c r="A26" i="1"/>
  <c r="C26" i="1" s="1"/>
  <c r="A24" i="1"/>
  <c r="C24" i="1" s="1"/>
  <c r="A10" i="1"/>
  <c r="A9" i="1"/>
  <c r="C9" i="1" s="1"/>
  <c r="A8" i="1"/>
  <c r="C8" i="1" s="1"/>
  <c r="A5" i="1"/>
  <c r="C5" i="1" s="1"/>
  <c r="A7" i="1"/>
  <c r="C7" i="1" s="1"/>
  <c r="A6" i="1"/>
  <c r="C6" i="1" s="1"/>
  <c r="A4" i="1"/>
  <c r="C4" i="1" s="1"/>
  <c r="C16" i="1"/>
  <c r="C10" i="1"/>
  <c r="C3" i="1"/>
  <c r="A17" i="1"/>
  <c r="C17" i="1" s="1"/>
  <c r="C31" i="1" l="1"/>
  <c r="C20" i="1"/>
  <c r="C21" i="1" s="1"/>
  <c r="C11" i="1"/>
  <c r="C33" i="1" l="1"/>
</calcChain>
</file>

<file path=xl/sharedStrings.xml><?xml version="1.0" encoding="utf-8"?>
<sst xmlns="http://schemas.openxmlformats.org/spreadsheetml/2006/main" count="58" uniqueCount="58">
  <si>
    <t>Nocleg z posiłkami "all inclusive" w hotelu Amelia na Varadero za 3 doby - 330 EUR (pokój dla 2 osób 539 EUR)</t>
  </si>
  <si>
    <t>PLN</t>
  </si>
  <si>
    <t>Uwagi</t>
  </si>
  <si>
    <t>Bilet lotniczy</t>
  </si>
  <si>
    <t>Air France (Warszawa-Paryż-Havana-Paryż-Warszawa) kupowane wcześnie</t>
  </si>
  <si>
    <t>Ilość</t>
  </si>
  <si>
    <t>Zaprowiantowanie jachtu armator</t>
  </si>
  <si>
    <t>W tym alkohole na full</t>
  </si>
  <si>
    <t>Noclegi Havana</t>
  </si>
  <si>
    <t>Średnio nocleg za pokój 1-2 osobowy: 45 EUR</t>
  </si>
  <si>
    <t>Śniadania</t>
  </si>
  <si>
    <t>Nocleg Trynidad</t>
  </si>
  <si>
    <t>Kuba, 25.11 – 12.12.2023 w tym na katamaranie: 3-10.12.2023 (dodatkowy nocleg w Havanie po zejściu z jachtu)</t>
  </si>
  <si>
    <t>Lunch/kolacja</t>
  </si>
  <si>
    <t>Noclegi Varadero</t>
  </si>
  <si>
    <t xml:space="preserve">Głównie puszki z: https://sklep.edred.pl/
</t>
  </si>
  <si>
    <t>Ekonomicznie: 12,5 EUR za osobę</t>
  </si>
  <si>
    <t>Zaprowiantowanie jachtu w Polsce</t>
  </si>
  <si>
    <t>Transfer lotnisko</t>
  </si>
  <si>
    <t>Havana: Lotnisko-&gt;Centrum-&gt;Lotnisko</t>
  </si>
  <si>
    <t>Transfer jacht</t>
  </si>
  <si>
    <t>Całodzienna wycieczka z Havany</t>
  </si>
  <si>
    <t>Teatr Muzyczny Havana</t>
  </si>
  <si>
    <t>Buena Vista Social Club (w tym drinki bez limitu) - 75 EUR</t>
  </si>
  <si>
    <t>Wydatki podstawowe "lądowe":</t>
  </si>
  <si>
    <t>Delfinarium Varadero</t>
  </si>
  <si>
    <t>20 EUR</t>
  </si>
  <si>
    <t>5 EUR</t>
  </si>
  <si>
    <t>Wycieczka carbioletem po Havanie</t>
  </si>
  <si>
    <t>Wycieczka TukTuk po Havanie</t>
  </si>
  <si>
    <t>12 EUR</t>
  </si>
  <si>
    <t>10 EUR za TukTuk za 3 osoby</t>
  </si>
  <si>
    <t>Turystyczne, czyli lepsze, na mieście: 10 EUR</t>
  </si>
  <si>
    <t>Turystyczny, czyli lepszy, na mieście - 20 EUR</t>
  </si>
  <si>
    <t>Opłata turystyczna</t>
  </si>
  <si>
    <t>Paliwo do jachtu</t>
  </si>
  <si>
    <t>Katamaran Lagoon 52, dodatki, skipper</t>
  </si>
  <si>
    <t>Skład: 12+1</t>
  </si>
  <si>
    <t>12 EUR/dzień</t>
  </si>
  <si>
    <t>1 EUR/litr</t>
  </si>
  <si>
    <t>Razem wydatki podstawowe "lądowe" na osobę</t>
  </si>
  <si>
    <t>Wydatki podstawowe "rejs" na osobę:</t>
  </si>
  <si>
    <t>Wydatki podstawowe "rejs":</t>
  </si>
  <si>
    <t>Wydatki podstawowe TOTAL ("lądowe" + "rejs")</t>
  </si>
  <si>
    <t>Uwagi:</t>
  </si>
  <si>
    <t>Całodzienny bilet na autobus turystyczny Varadero</t>
  </si>
  <si>
    <t xml:space="preserve">Transport: Cienfuegos -&gt; Havana Centrum - 65 EUR </t>
  </si>
  <si>
    <t>Havana-Vinales-Havana, w tym lunch (dobry) bilety wstępu (grota, mural) - 85 EUR</t>
  </si>
  <si>
    <t>Transport po Kubie</t>
  </si>
  <si>
    <t>9 osób busem: Havana-Vardaero-Trynidad-Cinfuegos – 75 EUR/osoby</t>
  </si>
  <si>
    <t>Wydatki dodatkowe/opcjonalne (główne przykłady):</t>
  </si>
  <si>
    <t>Wydatki dodatkowe/opcjonalne</t>
  </si>
  <si>
    <t>Podstawowe wydatki na osobę w PLN zostały przeliczone z EUR</t>
  </si>
  <si>
    <t>1 EUR za 1 ft bez względu na liczbę kadłubów</t>
  </si>
  <si>
    <t>Marina Cinfuegos</t>
  </si>
  <si>
    <t>Za co</t>
  </si>
  <si>
    <t>Wartość na osobę</t>
  </si>
  <si>
    <t>WYDATKI TOTAL na OSOBĘ - w realnym zaokrągleniu około 18 000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</si>
</sst>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/>
    <xf numFmtId="3" fontId="3" fillId="0" borderId="0" xfId="0" applyNumberFormat="1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3" fontId="3" fillId="3" borderId="0" xfId="0" applyNumberFormat="1" applyFont="1" applyFill="1" applyAlignment="1">
      <alignment horizontal="center"/>
    </xf>
    <xf numFmtId="0" fontId="3" fillId="3" borderId="0" xfId="0" applyFont="1" applyFill="1"/>
    <xf numFmtId="3" fontId="3" fillId="2" borderId="0" xfId="0" applyNumberFormat="1" applyFont="1" applyFill="1" applyAlignment="1">
      <alignment horizontal="left"/>
    </xf>
    <xf numFmtId="0" fontId="3" fillId="3" borderId="0" xfId="0" applyFont="1" applyFill="1" applyAlignment="1">
      <alignment vertical="center"/>
    </xf>
    <xf numFmtId="3" fontId="3" fillId="2" borderId="0" xfId="0" applyNumberFormat="1" applyFont="1" applyFill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left"/>
    </xf>
    <xf numFmtId="0" fontId="2" fillId="0" borderId="0" xfId="0" applyFont="1" applyFill="1"/>
    <xf numFmtId="3" fontId="0" fillId="2" borderId="0" xfId="0" applyNumberFormat="1" applyFill="1" applyAlignment="1">
      <alignment horizontal="center"/>
    </xf>
    <xf numFmtId="0" fontId="0" fillId="2" borderId="0" xfId="0" applyFill="1"/>
    <xf numFmtId="3" fontId="1" fillId="0" borderId="0" xfId="0" applyNumberFormat="1" applyFont="1" applyAlignment="1">
      <alignment horizontal="left"/>
    </xf>
    <xf numFmtId="0" fontId="1" fillId="0" borderId="0" xfId="0" applyFont="1"/>
    <xf numFmtId="3" fontId="1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topLeftCell="A22" workbookViewId="0">
      <selection activeCell="E33" sqref="E33"/>
    </sheetView>
  </sheetViews>
  <sheetFormatPr defaultRowHeight="14.25" x14ac:dyDescent="0.45"/>
  <cols>
    <col min="1" max="2" width="9.06640625" style="2"/>
    <col min="3" max="3" width="15.3984375" style="2" bestFit="1" customWidth="1"/>
    <col min="4" max="4" width="32.73046875" customWidth="1"/>
  </cols>
  <sheetData>
    <row r="1" spans="1:5" s="6" customFormat="1" x14ac:dyDescent="0.45">
      <c r="A1" s="5" t="s">
        <v>1</v>
      </c>
      <c r="B1" s="5" t="s">
        <v>5</v>
      </c>
      <c r="C1" s="5" t="s">
        <v>56</v>
      </c>
      <c r="D1" s="6" t="s">
        <v>55</v>
      </c>
      <c r="E1" s="6" t="s">
        <v>2</v>
      </c>
    </row>
    <row r="2" spans="1:5" s="10" customFormat="1" x14ac:dyDescent="0.45">
      <c r="A2" s="20"/>
      <c r="B2" s="9"/>
      <c r="C2" s="9"/>
      <c r="E2" s="18" t="s">
        <v>24</v>
      </c>
    </row>
    <row r="3" spans="1:5" x14ac:dyDescent="0.45">
      <c r="A3" s="2">
        <v>4300</v>
      </c>
      <c r="B3" s="2">
        <v>1</v>
      </c>
      <c r="C3" s="2">
        <f>A3*B3</f>
        <v>4300</v>
      </c>
      <c r="D3" t="s">
        <v>3</v>
      </c>
      <c r="E3" s="1" t="s">
        <v>4</v>
      </c>
    </row>
    <row r="4" spans="1:5" x14ac:dyDescent="0.45">
      <c r="A4" s="2">
        <f>45*4.5</f>
        <v>202.5</v>
      </c>
      <c r="B4" s="2">
        <v>4</v>
      </c>
      <c r="C4" s="2">
        <f t="shared" ref="C4:C10" si="0">A4*B4</f>
        <v>810</v>
      </c>
      <c r="D4" t="s">
        <v>8</v>
      </c>
      <c r="E4" s="1" t="s">
        <v>9</v>
      </c>
    </row>
    <row r="5" spans="1:5" x14ac:dyDescent="0.45">
      <c r="A5" s="2">
        <f>110*4.5</f>
        <v>495</v>
      </c>
      <c r="B5" s="2">
        <v>3</v>
      </c>
      <c r="C5" s="2">
        <f t="shared" si="0"/>
        <v>1485</v>
      </c>
      <c r="D5" t="s">
        <v>14</v>
      </c>
      <c r="E5" s="1" t="s">
        <v>0</v>
      </c>
    </row>
    <row r="6" spans="1:5" x14ac:dyDescent="0.45">
      <c r="A6" s="2">
        <f>12.5*4.5</f>
        <v>56.25</v>
      </c>
      <c r="B6" s="2">
        <v>1</v>
      </c>
      <c r="C6" s="2">
        <f t="shared" si="0"/>
        <v>56.25</v>
      </c>
      <c r="D6" t="s">
        <v>11</v>
      </c>
      <c r="E6" s="1" t="s">
        <v>16</v>
      </c>
    </row>
    <row r="7" spans="1:5" x14ac:dyDescent="0.45">
      <c r="A7" s="2">
        <f>10*4.5</f>
        <v>45</v>
      </c>
      <c r="B7" s="2">
        <v>8</v>
      </c>
      <c r="C7" s="2">
        <f t="shared" si="0"/>
        <v>360</v>
      </c>
      <c r="D7" t="s">
        <v>10</v>
      </c>
      <c r="E7" s="1" t="s">
        <v>32</v>
      </c>
    </row>
    <row r="8" spans="1:5" x14ac:dyDescent="0.45">
      <c r="A8" s="2">
        <f>20*4.5</f>
        <v>90</v>
      </c>
      <c r="B8" s="2">
        <v>8</v>
      </c>
      <c r="C8" s="2">
        <f t="shared" si="0"/>
        <v>720</v>
      </c>
      <c r="D8" t="s">
        <v>13</v>
      </c>
      <c r="E8" s="1" t="s">
        <v>33</v>
      </c>
    </row>
    <row r="9" spans="1:5" x14ac:dyDescent="0.45">
      <c r="A9" s="2">
        <f>15*4.5</f>
        <v>67.5</v>
      </c>
      <c r="B9" s="2">
        <v>2</v>
      </c>
      <c r="C9" s="2">
        <f t="shared" si="0"/>
        <v>135</v>
      </c>
      <c r="D9" t="s">
        <v>18</v>
      </c>
      <c r="E9" s="1" t="s">
        <v>19</v>
      </c>
    </row>
    <row r="10" spans="1:5" x14ac:dyDescent="0.45">
      <c r="A10" s="2">
        <f>65*4.5</f>
        <v>292.5</v>
      </c>
      <c r="B10" s="2">
        <v>1</v>
      </c>
      <c r="C10" s="2">
        <f t="shared" si="0"/>
        <v>292.5</v>
      </c>
      <c r="D10" t="s">
        <v>20</v>
      </c>
      <c r="E10" s="1" t="s">
        <v>46</v>
      </c>
    </row>
    <row r="11" spans="1:5" s="22" customFormat="1" x14ac:dyDescent="0.45">
      <c r="A11" s="21"/>
      <c r="B11" s="21"/>
      <c r="C11" s="21">
        <f>SUM(C3:C10)</f>
        <v>8158.75</v>
      </c>
      <c r="E11" s="23" t="s">
        <v>40</v>
      </c>
    </row>
    <row r="12" spans="1:5" s="6" customFormat="1" x14ac:dyDescent="0.45">
      <c r="A12" s="5"/>
      <c r="B12" s="5"/>
      <c r="C12" s="5"/>
      <c r="E12" s="12"/>
    </row>
    <row r="13" spans="1:5" s="10" customFormat="1" x14ac:dyDescent="0.45">
      <c r="A13" s="9"/>
      <c r="B13" s="9"/>
      <c r="C13" s="9"/>
      <c r="E13" s="18" t="s">
        <v>42</v>
      </c>
    </row>
    <row r="14" spans="1:5" s="27" customFormat="1" x14ac:dyDescent="0.45">
      <c r="A14" s="25">
        <f>13000*4.5/12</f>
        <v>4875</v>
      </c>
      <c r="B14" s="25">
        <v>1</v>
      </c>
      <c r="C14" s="25">
        <f>A14*B14</f>
        <v>4875</v>
      </c>
      <c r="D14" s="26" t="s">
        <v>36</v>
      </c>
      <c r="E14" s="27" t="s">
        <v>37</v>
      </c>
    </row>
    <row r="15" spans="1:5" s="14" customFormat="1" x14ac:dyDescent="0.45">
      <c r="A15" s="13">
        <f>12*4.5</f>
        <v>54</v>
      </c>
      <c r="B15" s="13">
        <v>7</v>
      </c>
      <c r="C15" s="13">
        <f t="shared" ref="C15:C19" si="1">A15*B15</f>
        <v>378</v>
      </c>
      <c r="D15" s="14" t="s">
        <v>34</v>
      </c>
      <c r="E15" s="8" t="s">
        <v>38</v>
      </c>
    </row>
    <row r="16" spans="1:5" x14ac:dyDescent="0.45">
      <c r="A16" s="2">
        <v>1500</v>
      </c>
      <c r="B16" s="2">
        <v>1</v>
      </c>
      <c r="C16" s="2">
        <f>A16*B16</f>
        <v>1500</v>
      </c>
      <c r="D16" s="1" t="s">
        <v>17</v>
      </c>
      <c r="E16" s="1" t="s">
        <v>15</v>
      </c>
    </row>
    <row r="17" spans="1:5" x14ac:dyDescent="0.45">
      <c r="A17" s="2">
        <f>2400/12*4.5</f>
        <v>900</v>
      </c>
      <c r="B17" s="2">
        <v>1</v>
      </c>
      <c r="C17" s="2">
        <f>A17*B17</f>
        <v>900</v>
      </c>
      <c r="D17" t="s">
        <v>6</v>
      </c>
      <c r="E17" s="1" t="s">
        <v>7</v>
      </c>
    </row>
    <row r="18" spans="1:5" s="14" customFormat="1" x14ac:dyDescent="0.45">
      <c r="A18" s="32">
        <f>4.5/12</f>
        <v>0.375</v>
      </c>
      <c r="B18" s="13">
        <v>350</v>
      </c>
      <c r="C18" s="13">
        <f>A18*B18</f>
        <v>131.25</v>
      </c>
      <c r="D18" s="8" t="s">
        <v>35</v>
      </c>
      <c r="E18" s="14" t="s">
        <v>39</v>
      </c>
    </row>
    <row r="19" spans="1:5" s="14" customFormat="1" x14ac:dyDescent="0.45">
      <c r="A19" s="13">
        <f>52*4.5/12</f>
        <v>19.5</v>
      </c>
      <c r="B19" s="13">
        <v>1</v>
      </c>
      <c r="C19" s="13">
        <f t="shared" si="1"/>
        <v>19.5</v>
      </c>
      <c r="D19" s="31" t="s">
        <v>54</v>
      </c>
      <c r="E19" s="30" t="s">
        <v>53</v>
      </c>
    </row>
    <row r="20" spans="1:5" s="22" customFormat="1" x14ac:dyDescent="0.45">
      <c r="A20" s="21"/>
      <c r="B20" s="21"/>
      <c r="C20" s="21">
        <f>SUM(C14:C19)</f>
        <v>7803.75</v>
      </c>
      <c r="E20" s="24" t="s">
        <v>41</v>
      </c>
    </row>
    <row r="21" spans="1:5" s="22" customFormat="1" x14ac:dyDescent="0.45">
      <c r="A21" s="21"/>
      <c r="B21" s="21"/>
      <c r="C21" s="21">
        <f>C11+C20</f>
        <v>15962.5</v>
      </c>
      <c r="E21" s="24" t="s">
        <v>43</v>
      </c>
    </row>
    <row r="22" spans="1:5" s="14" customFormat="1" x14ac:dyDescent="0.45">
      <c r="A22" s="13"/>
      <c r="B22" s="13"/>
      <c r="C22" s="13"/>
      <c r="E22" s="8"/>
    </row>
    <row r="23" spans="1:5" s="29" customFormat="1" x14ac:dyDescent="0.45">
      <c r="A23" s="28"/>
      <c r="B23" s="28"/>
      <c r="C23" s="28"/>
      <c r="E23" s="11" t="s">
        <v>50</v>
      </c>
    </row>
    <row r="24" spans="1:5" x14ac:dyDescent="0.45">
      <c r="A24" s="2">
        <f>85*4.5</f>
        <v>382.5</v>
      </c>
      <c r="B24" s="2">
        <v>1</v>
      </c>
      <c r="C24" s="2">
        <f>A24*B24</f>
        <v>382.5</v>
      </c>
      <c r="D24" t="s">
        <v>21</v>
      </c>
      <c r="E24" s="1" t="s">
        <v>47</v>
      </c>
    </row>
    <row r="25" spans="1:5" x14ac:dyDescent="0.45">
      <c r="A25" s="2">
        <f>75*4.5</f>
        <v>337.5</v>
      </c>
      <c r="B25" s="2">
        <v>1</v>
      </c>
      <c r="C25" s="2">
        <f>A25*B25</f>
        <v>337.5</v>
      </c>
      <c r="D25" t="s">
        <v>48</v>
      </c>
      <c r="E25" s="1" t="s">
        <v>49</v>
      </c>
    </row>
    <row r="26" spans="1:5" x14ac:dyDescent="0.45">
      <c r="A26" s="2">
        <f>75*4.5</f>
        <v>337.5</v>
      </c>
      <c r="B26" s="2">
        <v>1</v>
      </c>
      <c r="C26" s="2">
        <f t="shared" ref="C26:C30" si="2">A26*B26</f>
        <v>337.5</v>
      </c>
      <c r="D26" t="s">
        <v>22</v>
      </c>
      <c r="E26" s="1" t="s">
        <v>23</v>
      </c>
    </row>
    <row r="27" spans="1:5" x14ac:dyDescent="0.45">
      <c r="A27" s="2">
        <f>20*4.5</f>
        <v>90</v>
      </c>
      <c r="B27" s="2">
        <v>1</v>
      </c>
      <c r="C27" s="2">
        <f t="shared" si="2"/>
        <v>90</v>
      </c>
      <c r="D27" t="s">
        <v>25</v>
      </c>
      <c r="E27" s="1" t="s">
        <v>26</v>
      </c>
    </row>
    <row r="28" spans="1:5" x14ac:dyDescent="0.45">
      <c r="A28" s="2">
        <f>5*4.5</f>
        <v>22.5</v>
      </c>
      <c r="B28" s="2">
        <v>1</v>
      </c>
      <c r="C28" s="2">
        <f t="shared" si="2"/>
        <v>22.5</v>
      </c>
      <c r="D28" t="s">
        <v>45</v>
      </c>
      <c r="E28" s="1" t="s">
        <v>27</v>
      </c>
    </row>
    <row r="29" spans="1:5" x14ac:dyDescent="0.45">
      <c r="A29" s="2">
        <f>12*4.5</f>
        <v>54</v>
      </c>
      <c r="B29" s="2">
        <v>2</v>
      </c>
      <c r="C29" s="2">
        <f t="shared" si="2"/>
        <v>108</v>
      </c>
      <c r="D29" t="s">
        <v>28</v>
      </c>
      <c r="E29" s="1" t="s">
        <v>30</v>
      </c>
    </row>
    <row r="30" spans="1:5" x14ac:dyDescent="0.45">
      <c r="A30" s="2">
        <f>10/3*4.5</f>
        <v>15</v>
      </c>
      <c r="B30" s="2">
        <v>1</v>
      </c>
      <c r="C30" s="2">
        <f t="shared" si="2"/>
        <v>15</v>
      </c>
      <c r="D30" t="s">
        <v>29</v>
      </c>
      <c r="E30" s="1" t="s">
        <v>31</v>
      </c>
    </row>
    <row r="31" spans="1:5" s="10" customFormat="1" x14ac:dyDescent="0.45">
      <c r="A31" s="9"/>
      <c r="B31" s="9"/>
      <c r="C31" s="9">
        <f>SUM(C24:C30)</f>
        <v>1293</v>
      </c>
      <c r="E31" s="11" t="s">
        <v>51</v>
      </c>
    </row>
    <row r="33" spans="1:5" s="17" customFormat="1" x14ac:dyDescent="0.45">
      <c r="A33" s="16"/>
      <c r="B33" s="16"/>
      <c r="C33" s="16">
        <f>C21+C31</f>
        <v>17255.5</v>
      </c>
      <c r="E33" s="19" t="s">
        <v>57</v>
      </c>
    </row>
    <row r="34" spans="1:5" x14ac:dyDescent="0.45">
      <c r="A34" s="4"/>
    </row>
    <row r="35" spans="1:5" x14ac:dyDescent="0.45">
      <c r="A35" s="7" t="s">
        <v>44</v>
      </c>
    </row>
    <row r="36" spans="1:5" x14ac:dyDescent="0.45">
      <c r="A36" s="4" t="s">
        <v>12</v>
      </c>
    </row>
    <row r="37" spans="1:5" x14ac:dyDescent="0.45">
      <c r="A37" s="4" t="s">
        <v>52</v>
      </c>
      <c r="B37" s="3"/>
      <c r="C37" s="3"/>
    </row>
    <row r="38" spans="1:5" x14ac:dyDescent="0.45">
      <c r="A38" s="15"/>
      <c r="B38"/>
      <c r="C38"/>
    </row>
    <row r="39" spans="1:5" x14ac:dyDescent="0.45">
      <c r="A39" s="15"/>
      <c r="B39"/>
      <c r="C39"/>
    </row>
    <row r="40" spans="1:5" x14ac:dyDescent="0.45">
      <c r="A40" s="15"/>
      <c r="B40"/>
      <c r="C40"/>
    </row>
    <row r="41" spans="1:5" x14ac:dyDescent="0.45">
      <c r="A41" s="15"/>
      <c r="B41"/>
      <c r="C41"/>
    </row>
    <row r="42" spans="1:5" x14ac:dyDescent="0.45">
      <c r="A42" s="4"/>
      <c r="B42"/>
      <c r="C4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pro-skippers</dc:creator>
  <cp:lastModifiedBy>Tomasz Bednarczyk</cp:lastModifiedBy>
  <dcterms:created xsi:type="dcterms:W3CDTF">2015-06-05T18:19:34Z</dcterms:created>
  <dcterms:modified xsi:type="dcterms:W3CDTF">2024-03-17T16:28:35Z</dcterms:modified>
</cp:coreProperties>
</file>